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6. Zadobrze - Obora - 108.157\PRZEDMIAR KOSZTORYSY\"/>
    </mc:Choice>
  </mc:AlternateContent>
  <xr:revisionPtr revIDLastSave="0" documentId="13_ncr:1_{C96E78FA-E345-4756-880D-D2A15F2FED3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SZTORYS OFERTOWY" sheetId="1" r:id="rId1"/>
    <sheet name="Kosztorys na odzysk materiałów" sheetId="4" r:id="rId2"/>
    <sheet name="Strona 1" sheetId="3" r:id="rId3"/>
  </sheets>
  <definedNames>
    <definedName name="_xlnm.Print_Area" localSheetId="1">'Kosztorys na odzysk materiałów'!$B$2:$H$13</definedName>
    <definedName name="_xlnm.Print_Area" localSheetId="0">'KOSZTORYS OFERTOWY'!$B$2:$I$24</definedName>
    <definedName name="_xlnm.Print_Area" localSheetId="2">'Strona 1'!$A$1:$D$27</definedName>
    <definedName name="_xlnm.Print_Titles" localSheetId="0">'KOSZTORYS OFERTOWY'!$2:$5</definedName>
  </definedNames>
  <calcPr calcId="191029"/>
</workbook>
</file>

<file path=xl/calcChain.xml><?xml version="1.0" encoding="utf-8"?>
<calcChain xmlns="http://schemas.openxmlformats.org/spreadsheetml/2006/main">
  <c r="H11" i="4" l="1"/>
  <c r="H10" i="4"/>
  <c r="G16" i="1"/>
  <c r="G18" i="1" s="1"/>
  <c r="G17" i="1"/>
  <c r="G15" i="1"/>
  <c r="G12" i="1"/>
  <c r="G14" i="1" s="1"/>
  <c r="G7" i="1"/>
  <c r="G8" i="1" l="1"/>
  <c r="G9" i="1" s="1"/>
  <c r="G21" i="1"/>
  <c r="G20" i="1"/>
  <c r="G19" i="1"/>
  <c r="G13" i="1"/>
  <c r="I9" i="1" l="1"/>
  <c r="H8" i="4"/>
  <c r="H9" i="4"/>
  <c r="H7" i="4"/>
  <c r="I12" i="1"/>
  <c r="I13" i="1"/>
  <c r="I14" i="1"/>
  <c r="I15" i="1"/>
  <c r="I16" i="1"/>
  <c r="I17" i="1"/>
  <c r="I8" i="1"/>
  <c r="I10" i="1"/>
  <c r="I7" i="1"/>
  <c r="I21" i="1" l="1"/>
  <c r="I18" i="1"/>
  <c r="H12" i="4" l="1"/>
  <c r="H13" i="4" l="1"/>
  <c r="I19" i="1" l="1"/>
  <c r="I20" i="1"/>
  <c r="I22" i="1" l="1"/>
  <c r="I23" i="1" s="1"/>
  <c r="D9" i="3" l="1"/>
  <c r="I24" i="1"/>
  <c r="D11" i="3" s="1"/>
  <c r="D10" i="3"/>
</calcChain>
</file>

<file path=xl/sharedStrings.xml><?xml version="1.0" encoding="utf-8"?>
<sst xmlns="http://schemas.openxmlformats.org/spreadsheetml/2006/main" count="125" uniqueCount="74">
  <si>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</si>
  <si>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</si>
  <si>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</si>
  <si>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</si>
  <si>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</si>
  <si>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</si>
  <si>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</si>
  <si>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</si>
  <si>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</si>
  <si>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</si>
  <si>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</si>
  <si>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</si>
  <si>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</si>
  <si>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</si>
  <si>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</si>
  <si>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</si>
  <si>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</si>
  <si>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</si>
  <si>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</si>
  <si>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</si>
  <si>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</si>
  <si>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</si>
  <si>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</si>
  <si>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</si>
  <si>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Cena jednostk. netto</t>
  </si>
  <si>
    <t>Wartość netto</t>
  </si>
  <si>
    <t>Razem wartość netto</t>
  </si>
  <si>
    <t>Podatek VAT (23%)</t>
  </si>
  <si>
    <t>Ogółem wartość brutto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</si>
  <si>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</si>
  <si>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</si>
  <si>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</si>
  <si>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</si>
  <si>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</si>
  <si>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</si>
  <si>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</si>
  <si>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</si>
  <si>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</si>
  <si>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</si>
  <si>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</si>
  <si>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</si>
  <si>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</si>
  <si>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</si>
  <si>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</si>
  <si>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</si>
  <si>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</si>
  <si>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</si>
  <si>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</si>
  <si>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</si>
  <si>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</si>
  <si>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</si>
  <si>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</si>
  <si>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</si>
  <si>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Drewno odzysk materiału z rozbiórki elementów obicia ścian deskami</t>
  </si>
  <si>
    <t>Powykonawcza inwetaryzacja geodezyjna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</si>
  <si>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</si>
  <si>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</si>
  <si>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</si>
  <si>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</si>
  <si>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</si>
  <si>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</si>
  <si>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KOD CPV - 45111100-9 - Roboty w zakresie burzenia</t>
  </si>
  <si>
    <t>KOD CPV - 45111100-1 - Roboty w zakresie burzenia i rozbiórki obiektów budowlanych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</si>
  <si>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obory na działce numer ewidencyjny 163                       obręb 0014 Stoki stanowiącego własność Nadleśnictwa Radom”</t>
    </r>
  </si>
  <si>
    <t>„Rozbiórka budynku obory na działce numer ewidencyjny 163 obręb 0014 Stoki                                   stanowiącego własność Nadleśnictwa Radom”</t>
  </si>
  <si>
    <t>Drewno odzysk materiału z rozbiórki elementów konstrukcyjnych</t>
  </si>
  <si>
    <t>9.</t>
  </si>
  <si>
    <t>Mg</t>
  </si>
  <si>
    <t>Stal odzysk materiału z rozbiórki</t>
  </si>
  <si>
    <t>KOSZTORYS OFERTOWY</t>
  </si>
  <si>
    <t>KOSZTORYS OFERTOWY - wartość materiałów z rozbiórki</t>
  </si>
  <si>
    <t>45111100-1 45111100-9</t>
  </si>
  <si>
    <t>2. ROZBIÓRKA BUDYNKU</t>
  </si>
  <si>
    <t>Plantowanie mechaniczne powierzchni gruntu rodzimego kategorii I-III - po wykonaniu rozbiórki budynku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</si>
</sst>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33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sz val="10"/>
      <color indexed="64"/>
      <name val="Arial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i/>
      <sz val="14"/>
      <color indexed="64"/>
      <name val="Arial Narrow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2"/>
      <color theme="8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/>
    <xf numFmtId="0" fontId="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43" fontId="31" fillId="2" borderId="1" xfId="1" applyFont="1" applyFill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29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K25"/>
  <sheetViews>
    <sheetView view="pageBreakPreview" topLeftCell="A13" zoomScale="115" zoomScaleNormal="115" zoomScaleSheetLayoutView="115" workbookViewId="0">
      <selection activeCell="C22" sqref="C22:H24"/>
    </sheetView>
  </sheetViews>
  <sheetFormatPr defaultRowHeight="15.75" x14ac:dyDescent="0.25"/>
  <cols>
    <col min="1" max="1" width="1.85546875" style="1" customWidth="1"/>
    <col min="2" max="2" width="4.140625" style="9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7.5703125" style="3" customWidth="1"/>
    <col min="8" max="8" width="8.85546875" style="1" customWidth="1"/>
    <col min="9" max="9" width="9.85546875" style="1" customWidth="1"/>
    <col min="10" max="16384" width="9.140625" style="1"/>
  </cols>
  <sheetData>
    <row r="2" spans="2:9" ht="18" x14ac:dyDescent="0.25">
      <c r="B2" s="41" t="s">
        <v>69</v>
      </c>
      <c r="C2" s="41"/>
      <c r="D2" s="41"/>
      <c r="E2" s="41"/>
      <c r="F2" s="41"/>
      <c r="G2" s="41"/>
      <c r="H2" s="42"/>
      <c r="I2" s="42"/>
    </row>
    <row r="3" spans="2:9" ht="39" customHeight="1" x14ac:dyDescent="0.25">
      <c r="B3" s="41" t="s">
        <v>64</v>
      </c>
      <c r="C3" s="43"/>
      <c r="D3" s="43"/>
      <c r="E3" s="43"/>
      <c r="F3" s="43"/>
      <c r="G3" s="43"/>
      <c r="H3" s="44"/>
      <c r="I3" s="44"/>
    </row>
    <row r="4" spans="2:9" s="2" customFormat="1" ht="38.25" x14ac:dyDescent="0.2">
      <c r="B4" s="28" t="s">
        <v>0</v>
      </c>
      <c r="C4" s="28" t="s">
        <v>23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24</v>
      </c>
      <c r="I4" s="29" t="s">
        <v>25</v>
      </c>
    </row>
    <row r="5" spans="2:9" s="2" customFormat="1" x14ac:dyDescent="0.2">
      <c r="B5" s="40" t="s">
        <v>29</v>
      </c>
      <c r="C5" s="40" t="s">
        <v>30</v>
      </c>
      <c r="D5" s="40" t="s">
        <v>31</v>
      </c>
      <c r="E5" s="40" t="s">
        <v>32</v>
      </c>
      <c r="F5" s="40" t="s">
        <v>33</v>
      </c>
      <c r="G5" s="40" t="s">
        <v>34</v>
      </c>
      <c r="H5" s="40" t="s">
        <v>35</v>
      </c>
      <c r="I5" s="40" t="s">
        <v>36</v>
      </c>
    </row>
    <row r="6" spans="2:9" s="2" customFormat="1" ht="15" customHeight="1" x14ac:dyDescent="0.2">
      <c r="B6" s="35"/>
      <c r="C6" s="47" t="s">
        <v>71</v>
      </c>
      <c r="D6" s="35"/>
      <c r="E6" s="36" t="s">
        <v>5</v>
      </c>
      <c r="F6" s="35"/>
      <c r="G6" s="35"/>
      <c r="H6" s="39"/>
      <c r="I6" s="39"/>
    </row>
    <row r="7" spans="2:9" ht="33.75" customHeight="1" x14ac:dyDescent="0.25">
      <c r="B7" s="23" t="s">
        <v>29</v>
      </c>
      <c r="C7" s="47"/>
      <c r="D7" s="23" t="s">
        <v>6</v>
      </c>
      <c r="E7" s="25" t="s">
        <v>73</v>
      </c>
      <c r="F7" s="23" t="s">
        <v>7</v>
      </c>
      <c r="G7" s="33">
        <f>20*15</f>
        <v>300</v>
      </c>
      <c r="H7" s="26"/>
      <c r="I7" s="26">
        <f>ROUND(G7*H7,2)</f>
        <v>0</v>
      </c>
    </row>
    <row r="8" spans="2:9" ht="47.25" x14ac:dyDescent="0.25">
      <c r="B8" s="23" t="s">
        <v>30</v>
      </c>
      <c r="C8" s="47"/>
      <c r="D8" s="23" t="s">
        <v>8</v>
      </c>
      <c r="E8" s="25" t="s">
        <v>9</v>
      </c>
      <c r="F8" s="23" t="s">
        <v>10</v>
      </c>
      <c r="G8" s="33">
        <f>(G15*0.3)+G17</f>
        <v>53.138399999999997</v>
      </c>
      <c r="H8" s="26"/>
      <c r="I8" s="26">
        <f t="shared" ref="I8:I21" si="0">ROUND(G8*H8,2)</f>
        <v>0</v>
      </c>
    </row>
    <row r="9" spans="2:9" ht="31.5" x14ac:dyDescent="0.25">
      <c r="B9" s="23" t="s">
        <v>31</v>
      </c>
      <c r="C9" s="47"/>
      <c r="D9" s="23" t="s">
        <v>11</v>
      </c>
      <c r="E9" s="25" t="s">
        <v>12</v>
      </c>
      <c r="F9" s="23" t="s">
        <v>10</v>
      </c>
      <c r="G9" s="33">
        <f>G8</f>
        <v>53.138399999999997</v>
      </c>
      <c r="H9" s="26"/>
      <c r="I9" s="26">
        <f t="shared" si="0"/>
        <v>0</v>
      </c>
    </row>
    <row r="10" spans="2:9" ht="32.25" customHeight="1" x14ac:dyDescent="0.25">
      <c r="B10" s="23" t="s">
        <v>32</v>
      </c>
      <c r="C10" s="47"/>
      <c r="D10" s="23" t="s">
        <v>13</v>
      </c>
      <c r="E10" s="25" t="s">
        <v>54</v>
      </c>
      <c r="F10" s="23" t="s">
        <v>44</v>
      </c>
      <c r="G10" s="33">
        <v>1</v>
      </c>
      <c r="H10" s="26"/>
      <c r="I10" s="26">
        <f t="shared" si="0"/>
        <v>0</v>
      </c>
    </row>
    <row r="11" spans="2:9" s="2" customFormat="1" x14ac:dyDescent="0.2">
      <c r="B11" s="35"/>
      <c r="C11" s="47" t="s">
        <v>71</v>
      </c>
      <c r="D11" s="35"/>
      <c r="E11" s="36" t="s">
        <v>72</v>
      </c>
      <c r="F11" s="37"/>
      <c r="G11" s="34"/>
      <c r="H11" s="38"/>
      <c r="I11" s="38"/>
    </row>
    <row r="12" spans="2:9" ht="48.75" customHeight="1" x14ac:dyDescent="0.25">
      <c r="B12" s="23" t="s">
        <v>33</v>
      </c>
      <c r="C12" s="47"/>
      <c r="D12" s="27" t="s">
        <v>14</v>
      </c>
      <c r="E12" s="25" t="s">
        <v>55</v>
      </c>
      <c r="F12" s="23" t="s">
        <v>7</v>
      </c>
      <c r="G12" s="33">
        <f>15*8*1.6</f>
        <v>192</v>
      </c>
      <c r="H12" s="26"/>
      <c r="I12" s="26">
        <f t="shared" si="0"/>
        <v>0</v>
      </c>
    </row>
    <row r="13" spans="2:9" ht="31.5" x14ac:dyDescent="0.25">
      <c r="B13" s="23" t="s">
        <v>34</v>
      </c>
      <c r="C13" s="47"/>
      <c r="D13" s="27" t="s">
        <v>13</v>
      </c>
      <c r="E13" s="25" t="s">
        <v>15</v>
      </c>
      <c r="F13" s="23" t="s">
        <v>16</v>
      </c>
      <c r="G13" s="33">
        <f>(G12*16)/1000</f>
        <v>3.0720000000000001</v>
      </c>
      <c r="H13" s="26"/>
      <c r="I13" s="26">
        <f t="shared" si="0"/>
        <v>0</v>
      </c>
    </row>
    <row r="14" spans="2:9" ht="31.5" x14ac:dyDescent="0.25">
      <c r="B14" s="23" t="s">
        <v>35</v>
      </c>
      <c r="C14" s="47"/>
      <c r="D14" s="27" t="s">
        <v>17</v>
      </c>
      <c r="E14" s="25" t="s">
        <v>56</v>
      </c>
      <c r="F14" s="23" t="s">
        <v>7</v>
      </c>
      <c r="G14" s="33">
        <f>G12</f>
        <v>192</v>
      </c>
      <c r="H14" s="26"/>
      <c r="I14" s="26">
        <f t="shared" si="0"/>
        <v>0</v>
      </c>
    </row>
    <row r="15" spans="2:9" ht="31.5" x14ac:dyDescent="0.25">
      <c r="B15" s="23" t="s">
        <v>36</v>
      </c>
      <c r="C15" s="47"/>
      <c r="D15" s="27" t="s">
        <v>45</v>
      </c>
      <c r="E15" s="25" t="s">
        <v>57</v>
      </c>
      <c r="F15" s="23" t="s">
        <v>7</v>
      </c>
      <c r="G15" s="33">
        <f>14.56*7.35</f>
        <v>107.01600000000001</v>
      </c>
      <c r="H15" s="26"/>
      <c r="I15" s="26">
        <f t="shared" si="0"/>
        <v>0</v>
      </c>
    </row>
    <row r="16" spans="2:9" ht="33" customHeight="1" x14ac:dyDescent="0.25">
      <c r="B16" s="23" t="s">
        <v>66</v>
      </c>
      <c r="C16" s="47"/>
      <c r="D16" s="27" t="s">
        <v>46</v>
      </c>
      <c r="E16" s="25" t="s">
        <v>59</v>
      </c>
      <c r="F16" s="23" t="s">
        <v>10</v>
      </c>
      <c r="G16" s="33">
        <f>((14.56*2)+(7.35*2))*3.45*0.25</f>
        <v>37.794750000000001</v>
      </c>
      <c r="H16" s="26"/>
      <c r="I16" s="26">
        <f t="shared" si="0"/>
        <v>0</v>
      </c>
    </row>
    <row r="17" spans="2:11" ht="31.5" x14ac:dyDescent="0.25">
      <c r="B17" s="23" t="s">
        <v>37</v>
      </c>
      <c r="C17" s="47"/>
      <c r="D17" s="27" t="s">
        <v>18</v>
      </c>
      <c r="E17" s="25" t="s">
        <v>58</v>
      </c>
      <c r="F17" s="23" t="s">
        <v>10</v>
      </c>
      <c r="G17" s="33">
        <f>((14.56*2)+(7.35*2))*1.2*0.4</f>
        <v>21.0336</v>
      </c>
      <c r="H17" s="26"/>
      <c r="I17" s="26">
        <f t="shared" si="0"/>
        <v>0</v>
      </c>
    </row>
    <row r="18" spans="2:11" ht="48.75" customHeight="1" x14ac:dyDescent="0.25">
      <c r="B18" s="23" t="s">
        <v>38</v>
      </c>
      <c r="C18" s="47"/>
      <c r="D18" s="27" t="s">
        <v>19</v>
      </c>
      <c r="E18" s="25" t="s">
        <v>20</v>
      </c>
      <c r="F18" s="23" t="s">
        <v>10</v>
      </c>
      <c r="G18" s="33">
        <f>SUM(G17)+SUM(G16)</f>
        <v>58.82835</v>
      </c>
      <c r="H18" s="26"/>
      <c r="I18" s="26">
        <f t="shared" si="0"/>
        <v>0</v>
      </c>
      <c r="K18" s="6"/>
    </row>
    <row r="19" spans="2:11" ht="33" customHeight="1" x14ac:dyDescent="0.25">
      <c r="B19" s="23" t="s">
        <v>39</v>
      </c>
      <c r="C19" s="47"/>
      <c r="D19" s="27" t="s">
        <v>21</v>
      </c>
      <c r="E19" s="25" t="s">
        <v>22</v>
      </c>
      <c r="F19" s="23" t="s">
        <v>10</v>
      </c>
      <c r="G19" s="33">
        <f>G18</f>
        <v>58.82835</v>
      </c>
      <c r="H19" s="26"/>
      <c r="I19" s="26">
        <f t="shared" si="0"/>
        <v>0</v>
      </c>
    </row>
    <row r="20" spans="2:11" ht="63" x14ac:dyDescent="0.25">
      <c r="B20" s="23" t="s">
        <v>40</v>
      </c>
      <c r="C20" s="47"/>
      <c r="D20" s="27" t="s">
        <v>42</v>
      </c>
      <c r="E20" s="25" t="s">
        <v>43</v>
      </c>
      <c r="F20" s="23" t="s">
        <v>10</v>
      </c>
      <c r="G20" s="33">
        <f>G18</f>
        <v>58.82835</v>
      </c>
      <c r="H20" s="26"/>
      <c r="I20" s="26">
        <f t="shared" si="0"/>
        <v>0</v>
      </c>
    </row>
    <row r="21" spans="2:11" ht="32.25" customHeight="1" x14ac:dyDescent="0.25">
      <c r="B21" s="23" t="s">
        <v>41</v>
      </c>
      <c r="C21" s="47"/>
      <c r="D21" s="27" t="s">
        <v>13</v>
      </c>
      <c r="E21" s="25" t="s">
        <v>60</v>
      </c>
      <c r="F21" s="23" t="s">
        <v>16</v>
      </c>
      <c r="G21" s="33">
        <f>G18*1.4</f>
        <v>82.359690000000001</v>
      </c>
      <c r="H21" s="26"/>
      <c r="I21" s="26">
        <f t="shared" si="0"/>
        <v>0</v>
      </c>
    </row>
    <row r="22" spans="2:11" x14ac:dyDescent="0.25">
      <c r="B22" s="8"/>
      <c r="C22" s="45" t="s">
        <v>26</v>
      </c>
      <c r="D22" s="46"/>
      <c r="E22" s="46"/>
      <c r="F22" s="46"/>
      <c r="G22" s="46"/>
      <c r="H22" s="46"/>
      <c r="I22" s="7">
        <f>SUM(I7:I21)</f>
        <v>0</v>
      </c>
    </row>
    <row r="23" spans="2:11" x14ac:dyDescent="0.25">
      <c r="B23" s="8"/>
      <c r="C23" s="45" t="s">
        <v>27</v>
      </c>
      <c r="D23" s="46"/>
      <c r="E23" s="46"/>
      <c r="F23" s="46"/>
      <c r="G23" s="46"/>
      <c r="H23" s="46"/>
      <c r="I23" s="7">
        <f>I22*0.23</f>
        <v>0</v>
      </c>
    </row>
    <row r="24" spans="2:11" x14ac:dyDescent="0.25">
      <c r="B24" s="5"/>
      <c r="C24" s="45" t="s">
        <v>28</v>
      </c>
      <c r="D24" s="46"/>
      <c r="E24" s="46"/>
      <c r="F24" s="46"/>
      <c r="G24" s="46"/>
      <c r="H24" s="46"/>
      <c r="I24" s="7">
        <f>I22+I23</f>
        <v>0</v>
      </c>
    </row>
    <row r="25" spans="2:11" x14ac:dyDescent="0.25">
      <c r="I25" s="4"/>
    </row>
  </sheetData>
  <mergeCells count="7">
    <mergeCell ref="B2:I2"/>
    <mergeCell ref="B3:I3"/>
    <mergeCell ref="C22:H22"/>
    <mergeCell ref="C23:H23"/>
    <mergeCell ref="C24:H24"/>
    <mergeCell ref="C6:C10"/>
    <mergeCell ref="C11:C21"/>
  </mergeCells>
  <phoneticPr fontId="27" type="noConversion"/>
  <printOptions horizontalCentered="1"/>
  <pageMargins left="0.8" right="0.8" top="0.4" bottom="0.4" header="0.2" footer="0.2"/>
  <pageSetup paperSize="9" scale="77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H14"/>
  <sheetViews>
    <sheetView tabSelected="1" view="pageBreakPreview" zoomScaleNormal="100" zoomScaleSheetLayoutView="100" workbookViewId="0">
      <selection activeCell="B11" sqref="B11:G13"/>
    </sheetView>
  </sheetViews>
  <sheetFormatPr defaultRowHeight="15.75" x14ac:dyDescent="0.25"/>
  <cols>
    <col min="1" max="1" width="2" style="1" customWidth="1"/>
    <col min="2" max="2" width="4.28515625" style="9" customWidth="1"/>
    <col min="3" max="3" width="11.85546875" style="3" customWidth="1"/>
    <col min="4" max="4" width="46.42578125" style="3" customWidth="1"/>
    <col min="5" max="5" width="7.28515625" style="3" customWidth="1"/>
    <col min="6" max="6" width="8.85546875" style="3" customWidth="1"/>
    <col min="7" max="7" width="10.85546875" style="1" customWidth="1"/>
    <col min="8" max="8" width="9.85546875" style="1" customWidth="1"/>
    <col min="9" max="16384" width="9.140625" style="1"/>
  </cols>
  <sheetData>
    <row r="2" spans="2:8" x14ac:dyDescent="0.25">
      <c r="B2" s="48"/>
      <c r="C2" s="48"/>
      <c r="D2" s="48"/>
      <c r="E2" s="48"/>
      <c r="F2" s="48"/>
      <c r="G2" s="48"/>
      <c r="H2" s="48"/>
    </row>
    <row r="3" spans="2:8" ht="18" x14ac:dyDescent="0.25">
      <c r="B3" s="49" t="s">
        <v>70</v>
      </c>
      <c r="C3" s="49"/>
      <c r="D3" s="49"/>
      <c r="E3" s="49"/>
      <c r="F3" s="49"/>
      <c r="G3" s="50"/>
      <c r="H3" s="50"/>
    </row>
    <row r="4" spans="2:8" ht="47.25" customHeight="1" x14ac:dyDescent="0.25">
      <c r="B4" s="49" t="s">
        <v>64</v>
      </c>
      <c r="C4" s="49"/>
      <c r="D4" s="49"/>
      <c r="E4" s="49"/>
      <c r="F4" s="49"/>
      <c r="G4" s="51"/>
      <c r="H4" s="51"/>
    </row>
    <row r="5" spans="2:8" s="2" customFormat="1" ht="38.25" x14ac:dyDescent="0.2"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9" t="s">
        <v>24</v>
      </c>
      <c r="H5" s="29" t="s">
        <v>25</v>
      </c>
    </row>
    <row r="6" spans="2:8" s="2" customFormat="1" x14ac:dyDescent="0.2">
      <c r="B6" s="40" t="s">
        <v>29</v>
      </c>
      <c r="C6" s="40" t="s">
        <v>30</v>
      </c>
      <c r="D6" s="40" t="s">
        <v>31</v>
      </c>
      <c r="E6" s="40" t="s">
        <v>32</v>
      </c>
      <c r="F6" s="40" t="s">
        <v>33</v>
      </c>
      <c r="G6" s="40" t="s">
        <v>34</v>
      </c>
      <c r="H6" s="40" t="s">
        <v>35</v>
      </c>
    </row>
    <row r="7" spans="2:8" ht="47.25" x14ac:dyDescent="0.25">
      <c r="B7" s="23" t="s">
        <v>29</v>
      </c>
      <c r="C7" s="23" t="s">
        <v>13</v>
      </c>
      <c r="D7" s="24" t="s">
        <v>52</v>
      </c>
      <c r="E7" s="23" t="s">
        <v>10</v>
      </c>
      <c r="F7" s="33">
        <v>1</v>
      </c>
      <c r="G7" s="26"/>
      <c r="H7" s="26">
        <f>ROUND(F7*G7,2)</f>
        <v>0</v>
      </c>
    </row>
    <row r="8" spans="2:8" ht="47.25" x14ac:dyDescent="0.25">
      <c r="B8" s="23" t="s">
        <v>30</v>
      </c>
      <c r="C8" s="23" t="s">
        <v>13</v>
      </c>
      <c r="D8" s="24" t="s">
        <v>65</v>
      </c>
      <c r="E8" s="23" t="s">
        <v>10</v>
      </c>
      <c r="F8" s="33">
        <v>2</v>
      </c>
      <c r="G8" s="26"/>
      <c r="H8" s="26">
        <f t="shared" ref="H8:H9" si="0">ROUND(F8*G8,2)</f>
        <v>0</v>
      </c>
    </row>
    <row r="9" spans="2:8" ht="47.25" x14ac:dyDescent="0.25">
      <c r="B9" s="23" t="s">
        <v>31</v>
      </c>
      <c r="C9" s="23" t="s">
        <v>13</v>
      </c>
      <c r="D9" s="24" t="s">
        <v>53</v>
      </c>
      <c r="E9" s="23" t="s">
        <v>10</v>
      </c>
      <c r="F9" s="33">
        <v>0.2</v>
      </c>
      <c r="G9" s="26"/>
      <c r="H9" s="26">
        <f t="shared" si="0"/>
        <v>0</v>
      </c>
    </row>
    <row r="10" spans="2:8" ht="47.25" x14ac:dyDescent="0.25">
      <c r="B10" s="23" t="s">
        <v>32</v>
      </c>
      <c r="C10" s="23" t="s">
        <v>13</v>
      </c>
      <c r="D10" s="24" t="s">
        <v>68</v>
      </c>
      <c r="E10" s="23" t="s">
        <v>67</v>
      </c>
      <c r="F10" s="33">
        <v>0.5</v>
      </c>
      <c r="G10" s="26"/>
      <c r="H10" s="26">
        <f t="shared" ref="H10" si="1">ROUND(F10*G10,2)</f>
        <v>0</v>
      </c>
    </row>
    <row r="11" spans="2:8" x14ac:dyDescent="0.25">
      <c r="B11" s="45" t="s">
        <v>26</v>
      </c>
      <c r="C11" s="46"/>
      <c r="D11" s="46"/>
      <c r="E11" s="46"/>
      <c r="F11" s="46"/>
      <c r="G11" s="46"/>
      <c r="H11" s="7">
        <f>SUM(H7:H10)</f>
        <v>0</v>
      </c>
    </row>
    <row r="12" spans="2:8" x14ac:dyDescent="0.25">
      <c r="B12" s="45" t="s">
        <v>27</v>
      </c>
      <c r="C12" s="46"/>
      <c r="D12" s="46"/>
      <c r="E12" s="46"/>
      <c r="F12" s="46"/>
      <c r="G12" s="46"/>
      <c r="H12" s="7">
        <f>H11*0.23</f>
        <v>0</v>
      </c>
    </row>
    <row r="13" spans="2:8" x14ac:dyDescent="0.25">
      <c r="B13" s="45" t="s">
        <v>28</v>
      </c>
      <c r="C13" s="46"/>
      <c r="D13" s="46"/>
      <c r="E13" s="46"/>
      <c r="F13" s="46"/>
      <c r="G13" s="46"/>
      <c r="H13" s="7">
        <f>H11+H12</f>
        <v>0</v>
      </c>
    </row>
    <row r="14" spans="2:8" x14ac:dyDescent="0.25">
      <c r="H14" s="4"/>
    </row>
  </sheetData>
  <mergeCells count="6">
    <mergeCell ref="B2:H2"/>
    <mergeCell ref="B3:H3"/>
    <mergeCell ref="B4:H4"/>
    <mergeCell ref="B11:G11"/>
    <mergeCell ref="B12:G12"/>
    <mergeCell ref="B13:G13"/>
  </mergeCells>
  <phoneticPr fontId="26" type="noConversion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A10" sqref="A10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10"/>
      <c r="E1" s="10"/>
    </row>
    <row r="2" spans="1:7" ht="19.5" customHeight="1" x14ac:dyDescent="0.35">
      <c r="A2" s="52" t="s">
        <v>69</v>
      </c>
      <c r="B2" s="52"/>
      <c r="C2" s="52"/>
      <c r="D2" s="52"/>
      <c r="E2" s="19"/>
    </row>
    <row r="3" spans="1:7" ht="35.25" customHeight="1" x14ac:dyDescent="0.2">
      <c r="A3" s="53" t="s">
        <v>63</v>
      </c>
      <c r="B3" s="54"/>
      <c r="C3" s="54"/>
      <c r="D3" s="54"/>
      <c r="E3" s="12"/>
    </row>
    <row r="4" spans="1:7" ht="15" customHeight="1" x14ac:dyDescent="0.2">
      <c r="A4" s="11"/>
      <c r="B4" s="12"/>
      <c r="C4" s="12"/>
      <c r="D4" s="12"/>
      <c r="E4" s="12"/>
    </row>
    <row r="5" spans="1:7" ht="15" customHeight="1" x14ac:dyDescent="0.2">
      <c r="A5" s="11"/>
      <c r="B5" s="12"/>
      <c r="C5" s="12"/>
      <c r="D5" s="12"/>
      <c r="E5" s="12"/>
    </row>
    <row r="6" spans="1:7" ht="15" customHeight="1" x14ac:dyDescent="0.2">
      <c r="A6" s="11"/>
      <c r="B6" s="12"/>
      <c r="C6" s="12"/>
      <c r="D6" s="12"/>
      <c r="E6" s="12"/>
    </row>
    <row r="7" spans="1:7" ht="15" customHeight="1" x14ac:dyDescent="0.2">
      <c r="A7" s="11"/>
      <c r="B7" s="12"/>
      <c r="C7" s="12"/>
      <c r="D7" s="12"/>
      <c r="E7" s="12"/>
    </row>
    <row r="8" spans="1:7" ht="15" customHeight="1" x14ac:dyDescent="0.2">
      <c r="A8" s="11"/>
      <c r="B8" s="12"/>
      <c r="C8" s="12"/>
      <c r="D8" s="12"/>
      <c r="E8" s="12"/>
    </row>
    <row r="9" spans="1:7" ht="14.25" customHeight="1" x14ac:dyDescent="0.2">
      <c r="A9" s="13" t="s">
        <v>47</v>
      </c>
      <c r="B9" s="14"/>
      <c r="C9" s="15"/>
      <c r="D9" s="32">
        <f>'KOSZTORYS OFERTOWY'!I22-'Kosztorys na odzysk materiałów'!H11</f>
        <v>0</v>
      </c>
      <c r="E9" s="12"/>
      <c r="F9" s="20"/>
      <c r="G9" s="21"/>
    </row>
    <row r="10" spans="1:7" ht="14.25" customHeight="1" x14ac:dyDescent="0.2">
      <c r="A10" s="13" t="s">
        <v>48</v>
      </c>
      <c r="B10" s="14"/>
      <c r="C10" s="15"/>
      <c r="D10" s="32">
        <f>'KOSZTORYS OFERTOWY'!I23-'Kosztorys na odzysk materiałów'!H12</f>
        <v>0</v>
      </c>
      <c r="E10" s="12"/>
      <c r="F10" s="20"/>
      <c r="G10" s="21"/>
    </row>
    <row r="11" spans="1:7" ht="14.25" customHeight="1" x14ac:dyDescent="0.2">
      <c r="A11" s="13" t="s">
        <v>49</v>
      </c>
      <c r="B11" s="14"/>
      <c r="C11" s="15"/>
      <c r="D11" s="32">
        <f>'KOSZTORYS OFERTOWY'!I24-'Kosztorys na odzysk materiałów'!H13</f>
        <v>0</v>
      </c>
      <c r="E11" s="12"/>
      <c r="F11" s="20"/>
      <c r="G11" s="21"/>
    </row>
    <row r="15" spans="1:7" ht="18.75" x14ac:dyDescent="0.3">
      <c r="A15" s="16" t="s">
        <v>50</v>
      </c>
      <c r="E15" s="12"/>
    </row>
    <row r="16" spans="1:7" ht="18.75" x14ac:dyDescent="0.25">
      <c r="A16" s="22"/>
      <c r="E16" s="12"/>
    </row>
    <row r="17" spans="1:5" ht="18.75" x14ac:dyDescent="0.25">
      <c r="A17" s="16"/>
      <c r="E17" s="12"/>
    </row>
    <row r="18" spans="1:5" ht="16.5" customHeight="1" x14ac:dyDescent="0.2">
      <c r="A18" s="55"/>
      <c r="B18" s="55"/>
      <c r="C18" s="55"/>
      <c r="D18" s="55"/>
      <c r="E18" s="12"/>
    </row>
    <row r="19" spans="1:5" ht="16.5" customHeight="1" x14ac:dyDescent="0.2">
      <c r="A19" s="30"/>
      <c r="B19" s="30"/>
      <c r="C19" s="30"/>
      <c r="D19" s="30"/>
      <c r="E19" s="12"/>
    </row>
    <row r="20" spans="1:5" ht="15.75" customHeight="1" x14ac:dyDescent="0.2">
      <c r="A20" s="56" t="s">
        <v>61</v>
      </c>
      <c r="B20" s="56"/>
      <c r="C20" s="56"/>
      <c r="D20" s="56"/>
      <c r="E20" s="12"/>
    </row>
    <row r="21" spans="1:5" ht="16.5" customHeight="1" x14ac:dyDescent="0.2">
      <c r="A21" s="56" t="s">
        <v>62</v>
      </c>
      <c r="B21" s="56"/>
      <c r="C21" s="56"/>
      <c r="D21" s="56"/>
      <c r="E21" s="12"/>
    </row>
    <row r="22" spans="1:5" ht="15" customHeight="1" x14ac:dyDescent="0.2">
      <c r="A22" s="31"/>
      <c r="B22" s="31"/>
      <c r="C22" s="31"/>
      <c r="D22" s="31"/>
      <c r="E22" s="12"/>
    </row>
    <row r="23" spans="1:5" ht="18.75" x14ac:dyDescent="0.2">
      <c r="A23" s="17" t="s">
        <v>51</v>
      </c>
      <c r="B23" s="18"/>
      <c r="E23" s="12"/>
    </row>
    <row r="24" spans="1:5" ht="18.75" x14ac:dyDescent="0.2">
      <c r="A24" s="17"/>
      <c r="E24" s="12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KOSZTORYS OFERTOWY</vt:lpstr>
      <vt:lpstr>Kosztorys na odzysk materiałów</vt:lpstr>
      <vt:lpstr>Strona 1</vt:lpstr>
      <vt:lpstr>'Kosztorys na odzysk materiałów'!Obszar_wydruku</vt:lpstr>
      <vt:lpstr>'KOSZTORYS OFERTOWY'!Obszar_wydruku</vt:lpstr>
      <vt:lpstr>'Strona 1'!Obszar_wydruku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2025-08-13T17:13:42Z</dcterms:modified>
</cp:coreProperties>
</file>